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Most Important Impact\"/>
    </mc:Choice>
  </mc:AlternateContent>
  <xr:revisionPtr revIDLastSave="0" documentId="8_{8EFB83B3-0E16-4B5D-8001-224E283E8111}" xr6:coauthVersionLast="47" xr6:coauthVersionMax="47" xr10:uidLastSave="{00000000-0000-0000-0000-000000000000}"/>
  <bookViews>
    <workbookView xWindow="-120" yWindow="-120" windowWidth="20730" windowHeight="11160" xr2:uid="{65DC4907-098F-2840-A149-7FE9808A185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A34" i="1" s="1"/>
  <c r="C27" i="1"/>
  <c r="B27" i="1"/>
  <c r="A27" i="1"/>
  <c r="E27" i="1"/>
  <c r="XFA27" i="1"/>
  <c r="XFA28" i="1" s="1"/>
  <c r="XFA29" i="1" s="1"/>
  <c r="XFA30" i="1" s="1"/>
  <c r="XFA31" i="1" s="1"/>
  <c r="XFA32" i="1" s="1"/>
  <c r="XFA33" i="1" s="1"/>
  <c r="XFA34" i="1" s="1"/>
  <c r="XFA35" i="1" s="1"/>
  <c r="B33" i="1" l="1"/>
  <c r="B34" i="1" s="1"/>
  <c r="B32" i="1"/>
  <c r="A35" i="1"/>
  <c r="A36" i="1" l="1"/>
  <c r="B35" i="1"/>
  <c r="B36" i="1" l="1"/>
  <c r="A37" i="1"/>
  <c r="B37" i="1" l="1"/>
  <c r="A38" i="1"/>
  <c r="B38" i="1" l="1"/>
  <c r="A39" i="1"/>
  <c r="B39" i="1" l="1"/>
  <c r="A40" i="1"/>
  <c r="A41" i="1" l="1"/>
  <c r="B40" i="1"/>
  <c r="A42" i="1" l="1"/>
  <c r="B41" i="1"/>
  <c r="A43" i="1" l="1"/>
  <c r="B42" i="1"/>
  <c r="A44" i="1" l="1"/>
  <c r="B43" i="1"/>
  <c r="A45" i="1" l="1"/>
  <c r="B44" i="1"/>
  <c r="B45" i="1" l="1"/>
  <c r="A46" i="1"/>
  <c r="B46" i="1" l="1"/>
  <c r="A47" i="1"/>
  <c r="B47" i="1" l="1"/>
  <c r="A48" i="1"/>
  <c r="A49" i="1" l="1"/>
  <c r="B48" i="1"/>
  <c r="B49" i="1" l="1"/>
  <c r="A50" i="1"/>
  <c r="A51" i="1" l="1"/>
  <c r="B50" i="1"/>
  <c r="A52" i="1" l="1"/>
  <c r="B51" i="1"/>
  <c r="B52" i="1" l="1"/>
  <c r="A53" i="1"/>
  <c r="B53" i="1" l="1"/>
  <c r="A54" i="1"/>
  <c r="B54" i="1" l="1"/>
  <c r="A55" i="1"/>
  <c r="B55" i="1" l="1"/>
  <c r="A56" i="1"/>
  <c r="B56" i="1" l="1"/>
  <c r="A57" i="1"/>
  <c r="B57" i="1" l="1"/>
  <c r="A58" i="1"/>
  <c r="A59" i="1" l="1"/>
  <c r="B58" i="1"/>
  <c r="A60" i="1" l="1"/>
  <c r="B59" i="1"/>
  <c r="A61" i="1" l="1"/>
  <c r="B60" i="1"/>
  <c r="A62" i="1" l="1"/>
  <c r="B61" i="1"/>
  <c r="B62" i="1" l="1"/>
  <c r="A63" i="1"/>
  <c r="B63" i="1" l="1"/>
  <c r="E63" i="1"/>
  <c r="C63" i="1"/>
  <c r="D63" i="1"/>
  <c r="A64" i="1"/>
  <c r="E64" i="1" l="1"/>
  <c r="A65" i="1"/>
  <c r="B64" i="1"/>
  <c r="C64" i="1"/>
  <c r="D64" i="1"/>
  <c r="D65" i="1" l="1"/>
  <c r="E65" i="1"/>
  <c r="C65" i="1"/>
  <c r="B65" i="1"/>
  <c r="A66" i="1"/>
  <c r="C66" i="1" l="1"/>
  <c r="A67" i="1"/>
  <c r="D66" i="1"/>
  <c r="E66" i="1"/>
  <c r="B66" i="1"/>
  <c r="A68" i="1" l="1"/>
  <c r="B67" i="1"/>
  <c r="C67" i="1"/>
  <c r="E67" i="1"/>
  <c r="D67" i="1"/>
  <c r="B68" i="1" l="1"/>
  <c r="D68" i="1"/>
  <c r="A69" i="1"/>
  <c r="C68" i="1"/>
  <c r="E68" i="1"/>
  <c r="D69" i="1" l="1"/>
  <c r="E69" i="1"/>
  <c r="A70" i="1"/>
  <c r="B69" i="1"/>
  <c r="C69" i="1"/>
  <c r="D70" i="1" l="1"/>
  <c r="B70" i="1"/>
  <c r="C70" i="1"/>
  <c r="A71" i="1"/>
  <c r="E70" i="1"/>
  <c r="B71" i="1" l="1"/>
  <c r="C71" i="1"/>
  <c r="D71" i="1"/>
  <c r="E71" i="1"/>
  <c r="A72" i="1"/>
  <c r="E72" i="1" l="1"/>
  <c r="A73" i="1"/>
  <c r="B72" i="1"/>
  <c r="C72" i="1"/>
  <c r="D72" i="1"/>
  <c r="C73" i="1" l="1"/>
  <c r="D73" i="1"/>
  <c r="E73" i="1"/>
  <c r="B73" i="1"/>
  <c r="A74" i="1"/>
  <c r="C74" i="1" l="1"/>
  <c r="D74" i="1"/>
  <c r="A75" i="1"/>
  <c r="E74" i="1"/>
  <c r="B74" i="1"/>
  <c r="A76" i="1" l="1"/>
  <c r="B75" i="1"/>
  <c r="C75" i="1"/>
  <c r="D75" i="1"/>
  <c r="E75" i="1"/>
  <c r="D76" i="1" l="1"/>
  <c r="A77" i="1"/>
  <c r="B76" i="1"/>
  <c r="C76" i="1"/>
  <c r="E76" i="1"/>
  <c r="D77" i="1" l="1"/>
  <c r="E77" i="1"/>
  <c r="A78" i="1"/>
  <c r="B77" i="1"/>
  <c r="C77" i="1"/>
  <c r="B78" i="1" l="1"/>
  <c r="D78" i="1"/>
  <c r="C78" i="1"/>
  <c r="E78" i="1"/>
  <c r="A79" i="1"/>
  <c r="B79" i="1" l="1"/>
  <c r="E79" i="1"/>
  <c r="C79" i="1"/>
  <c r="D79" i="1"/>
  <c r="A80" i="1"/>
  <c r="E80" i="1" l="1"/>
  <c r="A81" i="1"/>
  <c r="B80" i="1"/>
  <c r="D80" i="1"/>
  <c r="C80" i="1"/>
  <c r="E81" i="1" l="1"/>
  <c r="C81" i="1"/>
  <c r="B81" i="1"/>
  <c r="D81" i="1"/>
  <c r="A82" i="1"/>
  <c r="C82" i="1" l="1"/>
  <c r="D82" i="1"/>
  <c r="A83" i="1"/>
  <c r="E82" i="1"/>
  <c r="B82" i="1"/>
  <c r="A84" i="1" l="1"/>
  <c r="B83" i="1"/>
  <c r="C83" i="1"/>
  <c r="D83" i="1"/>
  <c r="E83" i="1"/>
  <c r="D84" i="1" l="1"/>
  <c r="B84" i="1"/>
  <c r="E84" i="1"/>
  <c r="C84" i="1"/>
  <c r="A85" i="1"/>
  <c r="D85" i="1" l="1"/>
  <c r="E85" i="1"/>
  <c r="A86" i="1"/>
  <c r="C85" i="1"/>
  <c r="B85" i="1"/>
  <c r="D86" i="1" l="1"/>
  <c r="B86" i="1"/>
  <c r="C86" i="1"/>
  <c r="A87" i="1"/>
  <c r="E86" i="1"/>
  <c r="B87" i="1" l="1"/>
  <c r="E87" i="1"/>
  <c r="C87" i="1"/>
  <c r="D87" i="1"/>
  <c r="A88" i="1"/>
  <c r="E88" i="1" l="1"/>
  <c r="A89" i="1"/>
  <c r="B88" i="1"/>
  <c r="C88" i="1"/>
  <c r="D88" i="1"/>
  <c r="D89" i="1" l="1"/>
  <c r="B89" i="1"/>
  <c r="C89" i="1"/>
  <c r="E89" i="1"/>
  <c r="A90" i="1"/>
  <c r="C90" i="1" l="1"/>
  <c r="D90" i="1"/>
  <c r="A91" i="1"/>
  <c r="E90" i="1"/>
  <c r="B90" i="1"/>
  <c r="A92" i="1" l="1"/>
  <c r="C91" i="1"/>
  <c r="B91" i="1"/>
  <c r="D91" i="1"/>
  <c r="E91" i="1"/>
  <c r="D92" i="1" l="1"/>
  <c r="B92" i="1"/>
  <c r="E92" i="1"/>
  <c r="C92" i="1"/>
  <c r="E32" i="1" l="1"/>
  <c r="E33" i="1"/>
  <c r="D33" i="1"/>
  <c r="C33" i="1"/>
  <c r="E62" i="1"/>
  <c r="D62" i="1"/>
  <c r="C62" i="1"/>
  <c r="C61" i="1"/>
  <c r="E61" i="1"/>
  <c r="D61" i="1"/>
  <c r="C60" i="1"/>
  <c r="E60" i="1"/>
  <c r="D60" i="1"/>
  <c r="E59" i="1"/>
  <c r="C59" i="1"/>
  <c r="D59" i="1"/>
  <c r="E58" i="1"/>
  <c r="D58" i="1"/>
  <c r="C58" i="1"/>
  <c r="E57" i="1"/>
  <c r="D57" i="1"/>
  <c r="C57" i="1"/>
  <c r="D56" i="1"/>
  <c r="C56" i="1"/>
  <c r="E56" i="1"/>
  <c r="D55" i="1"/>
  <c r="C55" i="1"/>
  <c r="E55" i="1"/>
  <c r="D54" i="1"/>
  <c r="E54" i="1"/>
  <c r="C54" i="1"/>
  <c r="C53" i="1"/>
  <c r="E53" i="1"/>
  <c r="D53" i="1"/>
  <c r="C52" i="1"/>
  <c r="D52" i="1"/>
  <c r="E52" i="1"/>
  <c r="E51" i="1"/>
  <c r="C51" i="1"/>
  <c r="D51" i="1"/>
  <c r="D50" i="1"/>
  <c r="E50" i="1"/>
  <c r="C50" i="1"/>
  <c r="D49" i="1"/>
  <c r="E49" i="1"/>
  <c r="C49" i="1"/>
  <c r="D48" i="1"/>
  <c r="C48" i="1"/>
  <c r="E48" i="1"/>
  <c r="D47" i="1"/>
  <c r="E47" i="1"/>
  <c r="C47" i="1"/>
  <c r="E46" i="1"/>
  <c r="D46" i="1"/>
  <c r="C46" i="1"/>
  <c r="C45" i="1"/>
  <c r="E45" i="1"/>
  <c r="D45" i="1"/>
  <c r="C44" i="1"/>
  <c r="E44" i="1"/>
  <c r="D44" i="1"/>
  <c r="E43" i="1"/>
  <c r="D43" i="1"/>
  <c r="C43" i="1"/>
  <c r="D42" i="1"/>
  <c r="E42" i="1"/>
  <c r="C42" i="1"/>
  <c r="E41" i="1"/>
  <c r="D41" i="1"/>
  <c r="C41" i="1"/>
  <c r="D40" i="1"/>
  <c r="C40" i="1"/>
  <c r="E40" i="1"/>
  <c r="D39" i="1"/>
  <c r="E39" i="1"/>
  <c r="C39" i="1"/>
  <c r="E38" i="1"/>
  <c r="C38" i="1"/>
  <c r="D38" i="1"/>
  <c r="C37" i="1"/>
  <c r="E37" i="1"/>
  <c r="D37" i="1"/>
  <c r="E36" i="1"/>
  <c r="C36" i="1"/>
  <c r="D36" i="1"/>
  <c r="D35" i="1"/>
  <c r="E35" i="1"/>
  <c r="C35" i="1"/>
  <c r="D34" i="1"/>
  <c r="C34" i="1"/>
  <c r="E34" i="1"/>
  <c r="E93" i="1" l="1"/>
  <c r="C93" i="1"/>
  <c r="F27" i="1"/>
  <c r="F8" i="1" s="1"/>
  <c r="D93" i="1"/>
</calcChain>
</file>

<file path=xl/sharedStrings.xml><?xml version="1.0" encoding="utf-8"?>
<sst xmlns="http://schemas.openxmlformats.org/spreadsheetml/2006/main" count="22" uniqueCount="22">
  <si>
    <t>Loan Amount</t>
  </si>
  <si>
    <t>ROI</t>
  </si>
  <si>
    <t>Processing Fee</t>
  </si>
  <si>
    <t>EMI repayments</t>
  </si>
  <si>
    <t>Disbursed Date</t>
  </si>
  <si>
    <t>APR/IRR</t>
  </si>
  <si>
    <t>EMI Repayments</t>
  </si>
  <si>
    <t>EMI Dates</t>
  </si>
  <si>
    <t>Principal</t>
  </si>
  <si>
    <t>Interest</t>
  </si>
  <si>
    <t>EMI</t>
  </si>
  <si>
    <t>Grand Total</t>
  </si>
  <si>
    <t>Annual Percentage Rate (APR) calculation</t>
  </si>
  <si>
    <t>Input</t>
  </si>
  <si>
    <t>Loan Amount (INR)</t>
  </si>
  <si>
    <t>Tenor (Month)</t>
  </si>
  <si>
    <t>ROI(%)</t>
  </si>
  <si>
    <t>Processing Fee (%)</t>
  </si>
  <si>
    <t>Output</t>
  </si>
  <si>
    <t>Annual Percentage Rate</t>
  </si>
  <si>
    <t>Notes on how to use the Calculator</t>
  </si>
  <si>
    <t>1. The Annual Percentage rate calculator is provided to compute annualised credit cost which includes interest rate and processing Fee, applicable at the time of loan origination.
2. The APR calculator does not include charges like stamp duty, GST etc.
3. To calculate APR, please provide input for Loan Amount in INR, Tenor in months, ROI (in %) and processing fee (in %) of your Loan.
4. Basis the four fields calculator will show the APR in output field.
5. The output values mentioned in the APR calculator are based on the input provided in the respective fields, as indicated in the calculator. You are requested to use the calculator without making any changes to the calculator to achieve the desired output. Unity Small  Finance Bank Limited shall not be responsible for any output produced due to changes in the calculator or incorrect input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</si>
</sst>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10" x14ac:knownFonts="1">
    <font>
      <sz val="12"/>
      <color theme="1"/>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sz val="11"/>
      <color rgb="FF000000"/>
      <name val="Calibri"/>
      <family val="2"/>
      <scheme val="minor"/>
    </font>
    <font>
      <i/>
      <sz val="12"/>
      <color theme="1"/>
      <name val="Calibri"/>
      <family val="2"/>
      <scheme val="minor"/>
    </font>
    <font>
      <b/>
      <i/>
      <sz val="11"/>
      <color theme="1"/>
      <name val="Calibri"/>
      <family val="2"/>
      <scheme val="minor"/>
    </font>
    <font>
      <sz val="12"/>
      <color theme="1"/>
      <name val="Calibri"/>
      <family val="2"/>
      <scheme val="minor"/>
    </font>
    <font>
      <b/>
      <sz val="10"/>
      <color theme="1"/>
      <name val="Arial"/>
      <family val="2"/>
    </font>
    <font>
      <sz val="10"/>
      <color theme="1"/>
      <name val="Arial"/>
      <family val="2"/>
    </font>
  </fonts>
  <fills count="6">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5">
    <xf numFmtId="0" fontId="0" fillId="0" borderId="0" xfId="0"/>
    <xf numFmtId="4" fontId="1" fillId="2" borderId="0" xfId="0" applyNumberFormat="1" applyFont="1" applyFill="1"/>
    <xf numFmtId="0" fontId="1" fillId="2" borderId="0" xfId="0" applyFont="1" applyFill="1"/>
    <xf numFmtId="10" fontId="0" fillId="0" borderId="0" xfId="0" applyNumberFormat="1"/>
    <xf numFmtId="4" fontId="3" fillId="3" borderId="0" xfId="0" applyNumberFormat="1" applyFont="1" applyFill="1" applyAlignment="1">
      <alignment horizontal="center"/>
    </xf>
    <xf numFmtId="10" fontId="3" fillId="3" borderId="0" xfId="0" applyNumberFormat="1" applyFont="1" applyFill="1" applyAlignment="1">
      <alignment horizontal="center"/>
    </xf>
    <xf numFmtId="15" fontId="4" fillId="3" borderId="0" xfId="0" applyNumberFormat="1" applyFont="1" applyFill="1" applyAlignment="1">
      <alignment horizontal="center"/>
    </xf>
    <xf numFmtId="4" fontId="0" fillId="0" borderId="0" xfId="0" applyNumberFormat="1"/>
    <xf numFmtId="0" fontId="1" fillId="2" borderId="0" xfId="0" applyFont="1" applyFill="1" applyAlignment="1">
      <alignment horizontal="left"/>
    </xf>
    <xf numFmtId="0" fontId="1" fillId="2" borderId="0" xfId="0" applyFont="1" applyFill="1" applyAlignment="1">
      <alignment horizontal="right"/>
    </xf>
    <xf numFmtId="9" fontId="0" fillId="0" borderId="0" xfId="0" applyNumberFormat="1"/>
    <xf numFmtId="0" fontId="0" fillId="0" borderId="0" xfId="0" applyAlignment="1">
      <alignment horizontal="left"/>
    </xf>
    <xf numFmtId="15" fontId="0" fillId="0" borderId="0" xfId="0" applyNumberFormat="1" applyAlignment="1">
      <alignment horizontal="left"/>
    </xf>
    <xf numFmtId="3" fontId="0" fillId="0" borderId="0" xfId="0" applyNumberFormat="1" applyAlignment="1">
      <alignment horizontal="right"/>
    </xf>
    <xf numFmtId="3" fontId="5" fillId="0" borderId="0" xfId="0" applyNumberFormat="1" applyFont="1" applyAlignment="1">
      <alignment horizontal="right"/>
    </xf>
    <xf numFmtId="0" fontId="2" fillId="0" borderId="0" xfId="0" applyFont="1"/>
    <xf numFmtId="4" fontId="1" fillId="2" borderId="0" xfId="0" applyNumberFormat="1" applyFont="1" applyFill="1" applyAlignment="1">
      <alignment horizontal="center"/>
    </xf>
    <xf numFmtId="0" fontId="0" fillId="0" borderId="0" xfId="0" applyAlignment="1">
      <alignment horizontal="center"/>
    </xf>
    <xf numFmtId="4" fontId="6" fillId="3" borderId="0" xfId="0" applyNumberFormat="1" applyFont="1" applyFill="1" applyAlignment="1">
      <alignment horizontal="center"/>
    </xf>
    <xf numFmtId="164" fontId="0" fillId="0" borderId="0" xfId="0" applyNumberFormat="1" applyAlignment="1">
      <alignment horizontal="right"/>
    </xf>
    <xf numFmtId="164" fontId="1" fillId="2" borderId="0" xfId="0" applyNumberFormat="1" applyFont="1" applyFill="1" applyAlignment="1">
      <alignment horizontal="right"/>
    </xf>
    <xf numFmtId="4" fontId="0" fillId="0" borderId="0" xfId="0" applyNumberFormat="1" applyAlignment="1">
      <alignment horizontal="right"/>
    </xf>
    <xf numFmtId="0" fontId="9" fillId="0" borderId="4" xfId="0" applyFont="1" applyBorder="1" applyAlignment="1" applyProtection="1">
      <alignment horizontal="left"/>
      <protection hidden="1"/>
    </xf>
    <xf numFmtId="0" fontId="8" fillId="0" borderId="0" xfId="0" applyFont="1" applyAlignment="1" applyProtection="1">
      <alignment vertical="center"/>
      <protection hidden="1"/>
    </xf>
    <xf numFmtId="0" fontId="8" fillId="0" borderId="4" xfId="0" applyFont="1" applyBorder="1" applyAlignment="1" applyProtection="1">
      <alignment horizontal="left"/>
      <protection hidden="1"/>
    </xf>
    <xf numFmtId="10" fontId="2" fillId="0" borderId="4" xfId="0" applyNumberFormat="1" applyFont="1" applyBorder="1"/>
    <xf numFmtId="10" fontId="0" fillId="5" borderId="4" xfId="0" applyNumberFormat="1" applyFill="1" applyBorder="1"/>
    <xf numFmtId="4" fontId="0" fillId="5" borderId="4" xfId="0" applyNumberFormat="1" applyFill="1" applyBorder="1" applyProtection="1">
      <protection locked="0" hidden="1"/>
    </xf>
    <xf numFmtId="10" fontId="0" fillId="5" borderId="4" xfId="1" applyNumberFormat="1" applyFont="1" applyFill="1" applyBorder="1" applyProtection="1">
      <protection locked="0" hidden="1"/>
    </xf>
    <xf numFmtId="0" fontId="8" fillId="4" borderId="1" xfId="0" applyFont="1" applyFill="1" applyBorder="1" applyAlignment="1" applyProtection="1">
      <alignment horizontal="center"/>
      <protection hidden="1"/>
    </xf>
    <xf numFmtId="0" fontId="8" fillId="4" borderId="2" xfId="0" applyFont="1" applyFill="1" applyBorder="1" applyAlignment="1" applyProtection="1">
      <alignment horizontal="center"/>
      <protection hidden="1"/>
    </xf>
    <xf numFmtId="0" fontId="8" fillId="4" borderId="3" xfId="0" applyFont="1" applyFill="1" applyBorder="1" applyAlignment="1" applyProtection="1">
      <alignment horizontal="center"/>
      <protection hidden="1"/>
    </xf>
    <xf numFmtId="0" fontId="8" fillId="4" borderId="4" xfId="0" applyFont="1" applyFill="1" applyBorder="1" applyAlignment="1" applyProtection="1">
      <alignment horizontal="center" vertical="center"/>
      <protection hidden="1"/>
    </xf>
    <xf numFmtId="0" fontId="8" fillId="4" borderId="1" xfId="0" applyFont="1" applyFill="1" applyBorder="1" applyAlignment="1" applyProtection="1">
      <alignment horizontal="center" vertical="center"/>
      <protection hidden="1"/>
    </xf>
    <xf numFmtId="0" fontId="8" fillId="4" borderId="2" xfId="0" applyFont="1" applyFill="1" applyBorder="1" applyAlignment="1" applyProtection="1">
      <alignment horizontal="center" vertical="center"/>
      <protection hidden="1"/>
    </xf>
    <xf numFmtId="0" fontId="8" fillId="4" borderId="3" xfId="0" applyFont="1" applyFill="1" applyBorder="1" applyAlignment="1" applyProtection="1">
      <alignment horizontal="center" vertical="center"/>
      <protection hidden="1"/>
    </xf>
    <xf numFmtId="0" fontId="9" fillId="0" borderId="5" xfId="0" applyFont="1" applyBorder="1" applyAlignment="1" applyProtection="1">
      <alignment horizontal="left" vertical="top" wrapText="1"/>
      <protection hidden="1"/>
    </xf>
    <xf numFmtId="0" fontId="9" fillId="0" borderId="6" xfId="0" applyFont="1" applyBorder="1" applyAlignment="1" applyProtection="1">
      <alignment horizontal="left" vertical="top" wrapText="1"/>
      <protection hidden="1"/>
    </xf>
    <xf numFmtId="0" fontId="9" fillId="0" borderId="7" xfId="0" applyFont="1" applyBorder="1" applyAlignment="1" applyProtection="1">
      <alignment horizontal="left" vertical="top" wrapText="1"/>
      <protection hidden="1"/>
    </xf>
    <xf numFmtId="0" fontId="9" fillId="0" borderId="8" xfId="0" applyFont="1" applyBorder="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9" fillId="0" borderId="9" xfId="0" applyFont="1" applyBorder="1" applyAlignment="1" applyProtection="1">
      <alignment horizontal="left" vertical="top" wrapText="1"/>
      <protection hidden="1"/>
    </xf>
    <xf numFmtId="0" fontId="9" fillId="0" borderId="10" xfId="0" applyFont="1" applyBorder="1" applyAlignment="1" applyProtection="1">
      <alignment horizontal="left" vertical="top" wrapText="1"/>
      <protection hidden="1"/>
    </xf>
    <xf numFmtId="0" fontId="9" fillId="0" borderId="11" xfId="0" applyFont="1" applyBorder="1" applyAlignment="1" applyProtection="1">
      <alignment horizontal="left" vertical="top" wrapText="1"/>
      <protection hidden="1"/>
    </xf>
    <xf numFmtId="0" fontId="9" fillId="0" borderId="12" xfId="0" applyFont="1" applyBorder="1" applyAlignment="1" applyProtection="1">
      <alignment horizontal="left" vertical="top" wrapText="1"/>
      <protection hidden="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847725</xdr:colOff>
      <xdr:row>0</xdr:row>
      <xdr:rowOff>0</xdr:rowOff>
    </xdr:from>
    <xdr:to>
      <xdr:col>4</xdr:col>
      <xdr:colOff>152400</xdr:colOff>
      <xdr:row>3</xdr:row>
      <xdr:rowOff>114300</xdr:rowOff>
    </xdr:to>
    <xdr:pic>
      <xdr:nvPicPr>
        <xdr:cNvPr id="3" name="Picture 2">
          <a:extLst>
            <a:ext uri="{FF2B5EF4-FFF2-40B4-BE49-F238E27FC236}">
              <a16:creationId xmlns:a16="http://schemas.microsoft.com/office/drawing/2014/main" id="{97ECCAA0-C6B3-4DC7-B2F8-30293AD0AE3B}"/>
            </a:ext>
          </a:extLst>
        </xdr:cNvPr>
        <xdr:cNvPicPr>
          <a:picLocks noChangeAspect="1"/>
        </xdr:cNvPicPr>
      </xdr:nvPicPr>
      <xdr:blipFill rotWithShape="1">
        <a:blip xmlns:r="http://schemas.openxmlformats.org/officeDocument/2006/relationships" r:embed="rId1"/>
        <a:srcRect t="34419" b="30317"/>
        <a:stretch/>
      </xdr:blipFill>
      <xdr:spPr>
        <a:xfrm>
          <a:off x="2000250" y="0"/>
          <a:ext cx="2438400" cy="7143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CDDE6-1991-ED4F-BEAB-FF1BA243F1BC}">
  <dimension ref="A4:XFB100"/>
  <sheetViews>
    <sheetView tabSelected="1" zoomScaleNormal="100" workbookViewId="0">
      <selection activeCell="B10" sqref="B10"/>
    </sheetView>
  </sheetViews>
  <sheetFormatPr defaultColWidth="10.625" defaultRowHeight="15.75" x14ac:dyDescent="0.25"/>
  <cols>
    <col min="1" max="1" width="15.125" bestFit="1" customWidth="1"/>
    <col min="2" max="2" width="13.125" bestFit="1" customWidth="1"/>
    <col min="3" max="3" width="13.375" bestFit="1" customWidth="1"/>
    <col min="4" max="4" width="14.625" bestFit="1" customWidth="1"/>
    <col min="5" max="5" width="23.625" customWidth="1"/>
    <col min="6" max="6" width="10" bestFit="1" customWidth="1"/>
    <col min="8" max="8" width="6.125" bestFit="1" customWidth="1"/>
    <col min="9" max="9" width="7.125" bestFit="1" customWidth="1"/>
    <col min="12" max="12" width="11.625" bestFit="1" customWidth="1"/>
    <col min="16382" max="16382" width="3.125" bestFit="1" customWidth="1"/>
    <col min="16383" max="16384" width="3.125" customWidth="1"/>
  </cols>
  <sheetData>
    <row r="4" spans="1:7" ht="16.5" thickBot="1" x14ac:dyDescent="0.3"/>
    <row r="5" spans="1:7" ht="16.5" thickBot="1" x14ac:dyDescent="0.3">
      <c r="A5" s="29" t="s">
        <v>12</v>
      </c>
      <c r="B5" s="30"/>
      <c r="C5" s="30"/>
      <c r="D5" s="30"/>
      <c r="E5" s="30"/>
      <c r="F5" s="31"/>
    </row>
    <row r="7" spans="1:7" x14ac:dyDescent="0.25">
      <c r="A7" s="32" t="s">
        <v>13</v>
      </c>
      <c r="B7" s="32"/>
      <c r="E7" s="32" t="s">
        <v>18</v>
      </c>
      <c r="F7" s="32"/>
      <c r="G7" s="23"/>
    </row>
    <row r="8" spans="1:7" x14ac:dyDescent="0.25">
      <c r="A8" s="22" t="s">
        <v>14</v>
      </c>
      <c r="B8" s="27">
        <v>500000</v>
      </c>
      <c r="E8" s="24" t="s">
        <v>19</v>
      </c>
      <c r="F8" s="25">
        <f>F27</f>
        <v>0.24912313959037302</v>
      </c>
    </row>
    <row r="9" spans="1:7" x14ac:dyDescent="0.25">
      <c r="A9" s="22" t="s">
        <v>15</v>
      </c>
      <c r="B9" s="27">
        <v>36</v>
      </c>
    </row>
    <row r="10" spans="1:7" x14ac:dyDescent="0.25">
      <c r="A10" s="22" t="s">
        <v>16</v>
      </c>
      <c r="B10" s="28">
        <v>0.22</v>
      </c>
    </row>
    <row r="11" spans="1:7" x14ac:dyDescent="0.25">
      <c r="A11" s="22" t="s">
        <v>17</v>
      </c>
      <c r="B11" s="26">
        <v>3.2500000000000001E-2</v>
      </c>
    </row>
    <row r="12" spans="1:7" ht="16.5" thickBot="1" x14ac:dyDescent="0.3"/>
    <row r="13" spans="1:7" ht="24.75" customHeight="1" thickBot="1" x14ac:dyDescent="0.3">
      <c r="A13" s="33" t="s">
        <v>20</v>
      </c>
      <c r="B13" s="34"/>
      <c r="C13" s="34"/>
      <c r="D13" s="34"/>
      <c r="E13" s="34"/>
      <c r="F13" s="35"/>
    </row>
    <row r="14" spans="1:7" ht="27.75" customHeight="1" x14ac:dyDescent="0.25">
      <c r="A14" s="36" t="s">
        <v>21</v>
      </c>
      <c r="B14" s="37"/>
      <c r="C14" s="37"/>
      <c r="D14" s="37"/>
      <c r="E14" s="37"/>
      <c r="F14" s="38"/>
    </row>
    <row r="15" spans="1:7" ht="24.75" customHeight="1" x14ac:dyDescent="0.25">
      <c r="A15" s="39"/>
      <c r="B15" s="40"/>
      <c r="C15" s="40"/>
      <c r="D15" s="40"/>
      <c r="E15" s="40"/>
      <c r="F15" s="41"/>
    </row>
    <row r="16" spans="1:7" x14ac:dyDescent="0.25">
      <c r="A16" s="39"/>
      <c r="B16" s="40"/>
      <c r="C16" s="40"/>
      <c r="D16" s="40"/>
      <c r="E16" s="40"/>
      <c r="F16" s="41"/>
    </row>
    <row r="17" spans="1:12 16380:16382" ht="21.75" customHeight="1" x14ac:dyDescent="0.25">
      <c r="A17" s="39"/>
      <c r="B17" s="40"/>
      <c r="C17" s="40"/>
      <c r="D17" s="40"/>
      <c r="E17" s="40"/>
      <c r="F17" s="41"/>
    </row>
    <row r="18" spans="1:12 16380:16382" x14ac:dyDescent="0.25">
      <c r="A18" s="39"/>
      <c r="B18" s="40"/>
      <c r="C18" s="40"/>
      <c r="D18" s="40"/>
      <c r="E18" s="40"/>
      <c r="F18" s="41"/>
    </row>
    <row r="19" spans="1:12 16380:16382" ht="26.25" customHeight="1" x14ac:dyDescent="0.25">
      <c r="A19" s="39"/>
      <c r="B19" s="40"/>
      <c r="C19" s="40"/>
      <c r="D19" s="40"/>
      <c r="E19" s="40"/>
      <c r="F19" s="41"/>
    </row>
    <row r="20" spans="1:12 16380:16382" x14ac:dyDescent="0.25">
      <c r="A20" s="39"/>
      <c r="B20" s="40"/>
      <c r="C20" s="40"/>
      <c r="D20" s="40"/>
      <c r="E20" s="40"/>
      <c r="F20" s="41"/>
    </row>
    <row r="21" spans="1:12 16380:16382" x14ac:dyDescent="0.25">
      <c r="A21" s="39"/>
      <c r="B21" s="40"/>
      <c r="C21" s="40"/>
      <c r="D21" s="40"/>
      <c r="E21" s="40"/>
      <c r="F21" s="41"/>
    </row>
    <row r="22" spans="1:12 16380:16382" x14ac:dyDescent="0.25">
      <c r="A22" s="39"/>
      <c r="B22" s="40"/>
      <c r="C22" s="40"/>
      <c r="D22" s="40"/>
      <c r="E22" s="40"/>
      <c r="F22" s="41"/>
    </row>
    <row r="23" spans="1:12 16380:16382" ht="18.75" customHeight="1" thickBot="1" x14ac:dyDescent="0.3">
      <c r="A23" s="42"/>
      <c r="B23" s="43"/>
      <c r="C23" s="43"/>
      <c r="D23" s="43"/>
      <c r="E23" s="43"/>
      <c r="F23" s="44"/>
    </row>
    <row r="24" spans="1:12 16380:16382" ht="15.75" customHeight="1" x14ac:dyDescent="0.25"/>
    <row r="26" spans="1:12 16380:16382" hidden="1" x14ac:dyDescent="0.25">
      <c r="A26" s="1" t="s">
        <v>0</v>
      </c>
      <c r="B26" s="2" t="s">
        <v>1</v>
      </c>
      <c r="C26" s="2" t="s">
        <v>2</v>
      </c>
      <c r="D26" s="2" t="s">
        <v>3</v>
      </c>
      <c r="E26" s="2" t="s">
        <v>4</v>
      </c>
      <c r="F26" s="2" t="s">
        <v>5</v>
      </c>
      <c r="H26" s="3"/>
      <c r="I26" s="3"/>
      <c r="J26" s="3"/>
      <c r="XFA26" s="3">
        <v>0</v>
      </c>
      <c r="XFB26">
        <v>1</v>
      </c>
    </row>
    <row r="27" spans="1:12 16380:16382" hidden="1" x14ac:dyDescent="0.25">
      <c r="A27" s="4">
        <f>B8</f>
        <v>500000</v>
      </c>
      <c r="B27" s="5">
        <f>B10/12</f>
        <v>1.8333333333333333E-2</v>
      </c>
      <c r="C27" s="5">
        <f>B11</f>
        <v>3.2500000000000001E-2</v>
      </c>
      <c r="D27" s="18">
        <f>B9</f>
        <v>36</v>
      </c>
      <c r="E27" s="6">
        <f ca="1">TODAY()</f>
        <v>46052</v>
      </c>
      <c r="F27" s="5">
        <f>IRR(E32:E92)*12</f>
        <v>0.24912313959037302</v>
      </c>
      <c r="J27" s="3"/>
      <c r="XFA27" s="3">
        <f>XFA26+1%</f>
        <v>0.01</v>
      </c>
      <c r="XFB27">
        <v>2</v>
      </c>
    </row>
    <row r="28" spans="1:12 16380:16382" hidden="1" x14ac:dyDescent="0.25">
      <c r="B28" s="7"/>
      <c r="C28" s="7"/>
      <c r="D28" s="10"/>
      <c r="F28" s="7"/>
      <c r="G28" s="7"/>
      <c r="H28" s="3"/>
      <c r="XFA28" s="3">
        <f t="shared" ref="XFA28:XFA35" si="0">XFA27+1%</f>
        <v>0.02</v>
      </c>
      <c r="XFB28">
        <v>3</v>
      </c>
    </row>
    <row r="29" spans="1:12 16380:16382" hidden="1" x14ac:dyDescent="0.25">
      <c r="D29" s="3"/>
      <c r="G29" s="7"/>
      <c r="XFA29" s="3">
        <f t="shared" si="0"/>
        <v>0.03</v>
      </c>
      <c r="XFB29">
        <v>4</v>
      </c>
    </row>
    <row r="30" spans="1:12 16380:16382" hidden="1" x14ac:dyDescent="0.25">
      <c r="G30" s="3"/>
      <c r="XFA30" s="3">
        <f t="shared" si="0"/>
        <v>0.04</v>
      </c>
      <c r="XFB30">
        <v>5</v>
      </c>
    </row>
    <row r="31" spans="1:12 16380:16382" hidden="1" x14ac:dyDescent="0.25">
      <c r="A31" s="8" t="s">
        <v>6</v>
      </c>
      <c r="B31" s="8" t="s">
        <v>7</v>
      </c>
      <c r="C31" s="9" t="s">
        <v>8</v>
      </c>
      <c r="D31" s="9" t="s">
        <v>9</v>
      </c>
      <c r="E31" s="9" t="s">
        <v>10</v>
      </c>
      <c r="J31" s="7"/>
      <c r="L31" s="7"/>
      <c r="XEZ31" s="10"/>
      <c r="XFA31" s="3">
        <f t="shared" si="0"/>
        <v>0.05</v>
      </c>
      <c r="XFB31">
        <v>6</v>
      </c>
    </row>
    <row r="32" spans="1:12 16380:16382" hidden="1" x14ac:dyDescent="0.25">
      <c r="A32" s="11"/>
      <c r="B32" s="12">
        <f ca="1">E27</f>
        <v>46052</v>
      </c>
      <c r="C32" s="13"/>
      <c r="D32" s="14"/>
      <c r="E32" s="21">
        <f>-(A27-(A27*C27)-((A27*C27*18%)))</f>
        <v>-480825</v>
      </c>
      <c r="F32" s="7"/>
      <c r="L32" s="7"/>
      <c r="XFA32" s="3">
        <f t="shared" si="0"/>
        <v>6.0000000000000005E-2</v>
      </c>
      <c r="XFB32">
        <v>7</v>
      </c>
    </row>
    <row r="33" spans="1:15 16381:16382" hidden="1" x14ac:dyDescent="0.25">
      <c r="A33" s="11">
        <v>1</v>
      </c>
      <c r="B33" s="12">
        <f ca="1">IF(A33&lt;=$D$27,EDATE(E27,1),"-")</f>
        <v>46081</v>
      </c>
      <c r="C33" s="19">
        <f t="shared" ref="C33:C92" si="1">IF($A33&lt;=$D$27,ABS(PPMT($B$27,$A33,$D$27,$A$27)),"-")</f>
        <v>9928.5599223880799</v>
      </c>
      <c r="D33" s="19">
        <f t="shared" ref="D33:D92" si="2">IF($A33&lt;=$D$27,ABS(IPMT($B$27,$A33,$D$27,$A$27)),"-")</f>
        <v>9166.6666666666661</v>
      </c>
      <c r="E33" s="19">
        <f t="shared" ref="E33:E92" si="3">IF($A33&lt;=$D$27,ABS(PMT($B$27,$D$27,$A$27)),"-")</f>
        <v>19095.226589054746</v>
      </c>
      <c r="F33" s="7"/>
      <c r="H33" s="7"/>
      <c r="L33" s="7"/>
      <c r="O33" s="7"/>
      <c r="XFA33" s="3">
        <f t="shared" si="0"/>
        <v>7.0000000000000007E-2</v>
      </c>
      <c r="XFB33">
        <v>8</v>
      </c>
    </row>
    <row r="34" spans="1:15 16381:16382" hidden="1" x14ac:dyDescent="0.25">
      <c r="A34" s="11">
        <f t="shared" ref="A34:A92" si="4">IF(A33&lt;$D$27,A33+1,"-")</f>
        <v>2</v>
      </c>
      <c r="B34" s="12">
        <f t="shared" ref="B34:B92" ca="1" si="5">IF(A34&lt;=$D$27,EDATE(B33,1),"-")</f>
        <v>46109</v>
      </c>
      <c r="C34" s="19">
        <f t="shared" si="1"/>
        <v>10110.583520965194</v>
      </c>
      <c r="D34" s="19">
        <f t="shared" si="2"/>
        <v>8984.6430680895519</v>
      </c>
      <c r="E34" s="19">
        <f t="shared" si="3"/>
        <v>19095.226589054746</v>
      </c>
      <c r="F34" s="7"/>
      <c r="L34" s="7"/>
      <c r="O34" s="7"/>
      <c r="XFA34" s="3">
        <f t="shared" si="0"/>
        <v>0.08</v>
      </c>
      <c r="XFB34">
        <v>9</v>
      </c>
    </row>
    <row r="35" spans="1:15 16381:16382" hidden="1" x14ac:dyDescent="0.25">
      <c r="A35" s="11">
        <f t="shared" si="4"/>
        <v>3</v>
      </c>
      <c r="B35" s="12">
        <f t="shared" ca="1" si="5"/>
        <v>46140</v>
      </c>
      <c r="C35" s="19">
        <f t="shared" si="1"/>
        <v>10295.944218849556</v>
      </c>
      <c r="D35" s="19">
        <f t="shared" si="2"/>
        <v>8799.2823702051901</v>
      </c>
      <c r="E35" s="19">
        <f t="shared" si="3"/>
        <v>19095.226589054746</v>
      </c>
      <c r="F35" s="7"/>
      <c r="L35" s="7"/>
      <c r="O35" s="7"/>
      <c r="XFA35" s="3">
        <f t="shared" si="0"/>
        <v>0.09</v>
      </c>
      <c r="XFB35">
        <v>10</v>
      </c>
    </row>
    <row r="36" spans="1:15 16381:16382" hidden="1" x14ac:dyDescent="0.25">
      <c r="A36" s="11">
        <f t="shared" si="4"/>
        <v>4</v>
      </c>
      <c r="B36" s="12">
        <f t="shared" ca="1" si="5"/>
        <v>46170</v>
      </c>
      <c r="C36" s="19">
        <f t="shared" si="1"/>
        <v>10484.703196195132</v>
      </c>
      <c r="D36" s="19">
        <f t="shared" si="2"/>
        <v>8610.5233928596135</v>
      </c>
      <c r="E36" s="19">
        <f t="shared" si="3"/>
        <v>19095.226589054746</v>
      </c>
      <c r="F36" s="7"/>
      <c r="O36" s="7"/>
      <c r="XFB36">
        <v>11</v>
      </c>
    </row>
    <row r="37" spans="1:15 16381:16382" hidden="1" x14ac:dyDescent="0.25">
      <c r="A37" s="11">
        <f t="shared" si="4"/>
        <v>5</v>
      </c>
      <c r="B37" s="12">
        <f t="shared" ca="1" si="5"/>
        <v>46201</v>
      </c>
      <c r="C37" s="19">
        <f t="shared" si="1"/>
        <v>10676.922754792042</v>
      </c>
      <c r="D37" s="19">
        <f t="shared" si="2"/>
        <v>8418.3038342627042</v>
      </c>
      <c r="E37" s="19">
        <f t="shared" si="3"/>
        <v>19095.226589054746</v>
      </c>
      <c r="F37" s="7"/>
      <c r="O37" s="7"/>
      <c r="XFB37">
        <v>12</v>
      </c>
    </row>
    <row r="38" spans="1:15 16381:16382" hidden="1" x14ac:dyDescent="0.25">
      <c r="A38" s="11">
        <f t="shared" si="4"/>
        <v>6</v>
      </c>
      <c r="B38" s="12">
        <f t="shared" ca="1" si="5"/>
        <v>46231</v>
      </c>
      <c r="C38" s="19">
        <f t="shared" si="1"/>
        <v>10872.666338629899</v>
      </c>
      <c r="D38" s="19">
        <f t="shared" si="2"/>
        <v>8222.5602504248491</v>
      </c>
      <c r="E38" s="19">
        <f t="shared" si="3"/>
        <v>19095.226589054746</v>
      </c>
      <c r="F38" s="7"/>
      <c r="O38" s="7"/>
      <c r="XFB38">
        <v>13</v>
      </c>
    </row>
    <row r="39" spans="1:15 16381:16382" hidden="1" x14ac:dyDescent="0.25">
      <c r="A39" s="11">
        <f t="shared" si="4"/>
        <v>7</v>
      </c>
      <c r="B39" s="12">
        <f t="shared" ca="1" si="5"/>
        <v>46262</v>
      </c>
      <c r="C39" s="19">
        <f t="shared" si="1"/>
        <v>11071.998554838114</v>
      </c>
      <c r="D39" s="19">
        <f t="shared" si="2"/>
        <v>8023.2280342166332</v>
      </c>
      <c r="E39" s="19">
        <f t="shared" si="3"/>
        <v>19095.226589054746</v>
      </c>
      <c r="F39" s="7"/>
      <c r="O39" s="7"/>
      <c r="XFB39">
        <v>14</v>
      </c>
    </row>
    <row r="40" spans="1:15 16381:16382" hidden="1" x14ac:dyDescent="0.25">
      <c r="A40" s="11">
        <f t="shared" si="4"/>
        <v>8</v>
      </c>
      <c r="B40" s="12">
        <f t="shared" ca="1" si="5"/>
        <v>46293</v>
      </c>
      <c r="C40" s="19">
        <f t="shared" si="1"/>
        <v>11274.985195010146</v>
      </c>
      <c r="D40" s="19">
        <f t="shared" si="2"/>
        <v>7820.2413940446022</v>
      </c>
      <c r="E40" s="19">
        <f t="shared" si="3"/>
        <v>19095.226589054746</v>
      </c>
      <c r="F40" s="7"/>
      <c r="O40" s="7"/>
      <c r="XFB40">
        <v>15</v>
      </c>
    </row>
    <row r="41" spans="1:15 16381:16382" hidden="1" x14ac:dyDescent="0.25">
      <c r="A41" s="11">
        <f t="shared" si="4"/>
        <v>9</v>
      </c>
      <c r="B41" s="12">
        <f t="shared" ca="1" si="5"/>
        <v>46323</v>
      </c>
      <c r="C41" s="19">
        <f t="shared" si="1"/>
        <v>11481.693256918665</v>
      </c>
      <c r="D41" s="19">
        <f t="shared" si="2"/>
        <v>7613.5333321360831</v>
      </c>
      <c r="E41" s="19">
        <f t="shared" si="3"/>
        <v>19095.226589054746</v>
      </c>
      <c r="F41" s="7"/>
      <c r="XFB41">
        <v>16</v>
      </c>
    </row>
    <row r="42" spans="1:15 16381:16382" hidden="1" x14ac:dyDescent="0.25">
      <c r="A42" s="11">
        <f t="shared" si="4"/>
        <v>10</v>
      </c>
      <c r="B42" s="12">
        <f t="shared" ca="1" si="5"/>
        <v>46354</v>
      </c>
      <c r="C42" s="19">
        <f t="shared" si="1"/>
        <v>11692.190966628839</v>
      </c>
      <c r="D42" s="19">
        <f t="shared" si="2"/>
        <v>7403.0356224259076</v>
      </c>
      <c r="E42" s="19">
        <f t="shared" si="3"/>
        <v>19095.226589054746</v>
      </c>
      <c r="F42" s="7"/>
      <c r="XFB42">
        <v>17</v>
      </c>
    </row>
    <row r="43" spans="1:15 16381:16382" hidden="1" x14ac:dyDescent="0.25">
      <c r="A43" s="11">
        <f t="shared" si="4"/>
        <v>11</v>
      </c>
      <c r="B43" s="12">
        <f t="shared" ca="1" si="5"/>
        <v>46384</v>
      </c>
      <c r="C43" s="19">
        <f t="shared" si="1"/>
        <v>11906.547801017034</v>
      </c>
      <c r="D43" s="19">
        <f t="shared" si="2"/>
        <v>7188.6787880377124</v>
      </c>
      <c r="E43" s="19">
        <f t="shared" si="3"/>
        <v>19095.226589054746</v>
      </c>
      <c r="F43" s="7"/>
      <c r="XFB43">
        <v>18</v>
      </c>
    </row>
    <row r="44" spans="1:15 16381:16382" hidden="1" x14ac:dyDescent="0.25">
      <c r="A44" s="11">
        <f t="shared" si="4"/>
        <v>12</v>
      </c>
      <c r="B44" s="12">
        <f t="shared" ca="1" si="5"/>
        <v>46415</v>
      </c>
      <c r="C44" s="19">
        <f t="shared" si="1"/>
        <v>12124.834510702345</v>
      </c>
      <c r="D44" s="19">
        <f t="shared" si="2"/>
        <v>6970.3920783523999</v>
      </c>
      <c r="E44" s="19">
        <f t="shared" si="3"/>
        <v>19095.226589054746</v>
      </c>
      <c r="F44" s="7"/>
      <c r="XFB44">
        <v>19</v>
      </c>
    </row>
    <row r="45" spans="1:15 16381:16382" hidden="1" x14ac:dyDescent="0.25">
      <c r="A45" s="11">
        <f t="shared" si="4"/>
        <v>13</v>
      </c>
      <c r="B45" s="12">
        <f t="shared" ca="1" si="5"/>
        <v>46446</v>
      </c>
      <c r="C45" s="19">
        <f t="shared" si="1"/>
        <v>12347.123143398556</v>
      </c>
      <c r="D45" s="19">
        <f t="shared" si="2"/>
        <v>6748.1034456561911</v>
      </c>
      <c r="E45" s="19">
        <f t="shared" si="3"/>
        <v>19095.226589054746</v>
      </c>
      <c r="F45" s="7"/>
      <c r="G45" s="15"/>
      <c r="XFB45">
        <v>20</v>
      </c>
    </row>
    <row r="46" spans="1:15 16381:16382" hidden="1" x14ac:dyDescent="0.25">
      <c r="A46" s="11">
        <f t="shared" si="4"/>
        <v>14</v>
      </c>
      <c r="B46" s="12">
        <f t="shared" ca="1" si="5"/>
        <v>46474</v>
      </c>
      <c r="C46" s="19">
        <f t="shared" si="1"/>
        <v>12573.487067694197</v>
      </c>
      <c r="D46" s="19">
        <f t="shared" si="2"/>
        <v>6521.7395213605505</v>
      </c>
      <c r="E46" s="19">
        <f t="shared" si="3"/>
        <v>19095.226589054746</v>
      </c>
      <c r="F46" s="7"/>
      <c r="XFB46">
        <v>21</v>
      </c>
    </row>
    <row r="47" spans="1:15 16381:16382" hidden="1" x14ac:dyDescent="0.25">
      <c r="A47" s="11">
        <f t="shared" si="4"/>
        <v>15</v>
      </c>
      <c r="B47" s="12">
        <f t="shared" ca="1" si="5"/>
        <v>46505</v>
      </c>
      <c r="C47" s="19">
        <f t="shared" si="1"/>
        <v>12804.000997268591</v>
      </c>
      <c r="D47" s="19">
        <f t="shared" si="2"/>
        <v>6291.2255917861557</v>
      </c>
      <c r="E47" s="19">
        <f t="shared" si="3"/>
        <v>19095.226589054746</v>
      </c>
      <c r="F47" s="7"/>
      <c r="XFB47">
        <v>22</v>
      </c>
    </row>
    <row r="48" spans="1:15 16381:16382" hidden="1" x14ac:dyDescent="0.25">
      <c r="A48" s="11">
        <f t="shared" si="4"/>
        <v>16</v>
      </c>
      <c r="B48" s="12">
        <f t="shared" ca="1" si="5"/>
        <v>46535</v>
      </c>
      <c r="C48" s="19">
        <f t="shared" si="1"/>
        <v>13038.741015551848</v>
      </c>
      <c r="D48" s="19">
        <f t="shared" si="2"/>
        <v>6056.4855735028996</v>
      </c>
      <c r="E48" s="19">
        <f t="shared" si="3"/>
        <v>19095.226589054746</v>
      </c>
      <c r="F48" s="7"/>
      <c r="XFB48">
        <v>23</v>
      </c>
    </row>
    <row r="49" spans="1:6 16382:16382" hidden="1" x14ac:dyDescent="0.25">
      <c r="A49" s="11">
        <f t="shared" si="4"/>
        <v>17</v>
      </c>
      <c r="B49" s="12">
        <f t="shared" ca="1" si="5"/>
        <v>46566</v>
      </c>
      <c r="C49" s="19">
        <f t="shared" si="1"/>
        <v>13277.784600836965</v>
      </c>
      <c r="D49" s="19">
        <f t="shared" si="2"/>
        <v>5817.4419882177817</v>
      </c>
      <c r="E49" s="19">
        <f t="shared" si="3"/>
        <v>19095.226589054746</v>
      </c>
      <c r="F49" s="7"/>
      <c r="XFB49">
        <v>24</v>
      </c>
    </row>
    <row r="50" spans="1:6 16382:16382" hidden="1" x14ac:dyDescent="0.25">
      <c r="A50" s="11">
        <f t="shared" si="4"/>
        <v>18</v>
      </c>
      <c r="B50" s="12">
        <f t="shared" ca="1" si="5"/>
        <v>46596</v>
      </c>
      <c r="C50" s="19">
        <f t="shared" si="1"/>
        <v>13521.210651852311</v>
      </c>
      <c r="D50" s="19">
        <f t="shared" si="2"/>
        <v>5574.0159372024382</v>
      </c>
      <c r="E50" s="19">
        <f t="shared" si="3"/>
        <v>19095.226589054746</v>
      </c>
      <c r="F50" s="7"/>
      <c r="XFB50">
        <v>25</v>
      </c>
    </row>
    <row r="51" spans="1:6 16382:16382" hidden="1" x14ac:dyDescent="0.25">
      <c r="A51" s="11">
        <f t="shared" si="4"/>
        <v>19</v>
      </c>
      <c r="B51" s="12">
        <f t="shared" ca="1" si="5"/>
        <v>46627</v>
      </c>
      <c r="C51" s="19">
        <f t="shared" si="1"/>
        <v>13769.099513802934</v>
      </c>
      <c r="D51" s="19">
        <f t="shared" si="2"/>
        <v>5326.1270752518121</v>
      </c>
      <c r="E51" s="19">
        <f t="shared" si="3"/>
        <v>19095.226589054746</v>
      </c>
      <c r="F51" s="7"/>
      <c r="XFB51">
        <v>26</v>
      </c>
    </row>
    <row r="52" spans="1:6 16382:16382" hidden="1" x14ac:dyDescent="0.25">
      <c r="A52" s="11">
        <f t="shared" si="4"/>
        <v>20</v>
      </c>
      <c r="B52" s="12">
        <f t="shared" ca="1" si="5"/>
        <v>46658</v>
      </c>
      <c r="C52" s="19">
        <f t="shared" si="1"/>
        <v>14021.533004889321</v>
      </c>
      <c r="D52" s="19">
        <f t="shared" si="2"/>
        <v>5073.6935841654258</v>
      </c>
      <c r="E52" s="19">
        <f t="shared" si="3"/>
        <v>19095.226589054746</v>
      </c>
      <c r="F52" s="7"/>
      <c r="XFB52">
        <v>27</v>
      </c>
    </row>
    <row r="53" spans="1:6 16382:16382" hidden="1" x14ac:dyDescent="0.25">
      <c r="A53" s="11">
        <f t="shared" si="4"/>
        <v>21</v>
      </c>
      <c r="B53" s="12">
        <f t="shared" ca="1" si="5"/>
        <v>46688</v>
      </c>
      <c r="C53" s="19">
        <f t="shared" si="1"/>
        <v>14278.594443312293</v>
      </c>
      <c r="D53" s="19">
        <f t="shared" si="2"/>
        <v>4816.6321457424538</v>
      </c>
      <c r="E53" s="19">
        <f t="shared" si="3"/>
        <v>19095.226589054746</v>
      </c>
      <c r="F53" s="7"/>
      <c r="XFB53">
        <v>28</v>
      </c>
    </row>
    <row r="54" spans="1:6 16382:16382" hidden="1" x14ac:dyDescent="0.25">
      <c r="A54" s="11">
        <f t="shared" si="4"/>
        <v>22</v>
      </c>
      <c r="B54" s="12">
        <f t="shared" ca="1" si="5"/>
        <v>46719</v>
      </c>
      <c r="C54" s="19">
        <f t="shared" si="1"/>
        <v>14540.368674773017</v>
      </c>
      <c r="D54" s="19">
        <f t="shared" si="2"/>
        <v>4554.8579142817289</v>
      </c>
      <c r="E54" s="19">
        <f t="shared" si="3"/>
        <v>19095.226589054746</v>
      </c>
      <c r="F54" s="7"/>
      <c r="XFB54">
        <v>29</v>
      </c>
    </row>
    <row r="55" spans="1:6 16382:16382" hidden="1" x14ac:dyDescent="0.25">
      <c r="A55" s="11">
        <f t="shared" si="4"/>
        <v>23</v>
      </c>
      <c r="B55" s="12">
        <f t="shared" ca="1" si="5"/>
        <v>46749</v>
      </c>
      <c r="C55" s="19">
        <f t="shared" si="1"/>
        <v>14806.94210047719</v>
      </c>
      <c r="D55" s="19">
        <f t="shared" si="2"/>
        <v>4288.2844885775557</v>
      </c>
      <c r="E55" s="19">
        <f t="shared" si="3"/>
        <v>19095.226589054746</v>
      </c>
      <c r="F55" s="7"/>
      <c r="XFB55">
        <v>30</v>
      </c>
    </row>
    <row r="56" spans="1:6 16382:16382" hidden="1" x14ac:dyDescent="0.25">
      <c r="A56" s="11">
        <f t="shared" si="4"/>
        <v>24</v>
      </c>
      <c r="B56" s="12">
        <f t="shared" ca="1" si="5"/>
        <v>46780</v>
      </c>
      <c r="C56" s="19">
        <f t="shared" si="1"/>
        <v>15078.402705652605</v>
      </c>
      <c r="D56" s="19">
        <f t="shared" si="2"/>
        <v>4016.8238834021417</v>
      </c>
      <c r="E56" s="19">
        <f t="shared" si="3"/>
        <v>19095.226589054746</v>
      </c>
      <c r="F56" s="7"/>
      <c r="XFB56">
        <v>31</v>
      </c>
    </row>
    <row r="57" spans="1:6 16382:16382" hidden="1" x14ac:dyDescent="0.25">
      <c r="A57" s="11">
        <f t="shared" si="4"/>
        <v>25</v>
      </c>
      <c r="B57" s="12">
        <f t="shared" ca="1" si="5"/>
        <v>46811</v>
      </c>
      <c r="C57" s="19">
        <f t="shared" si="1"/>
        <v>15354.84008858957</v>
      </c>
      <c r="D57" s="19">
        <f t="shared" si="2"/>
        <v>3740.3865004651771</v>
      </c>
      <c r="E57" s="19">
        <f t="shared" si="3"/>
        <v>19095.226589054746</v>
      </c>
      <c r="F57" s="7"/>
      <c r="XFB57">
        <v>32</v>
      </c>
    </row>
    <row r="58" spans="1:6 16382:16382" hidden="1" x14ac:dyDescent="0.25">
      <c r="A58" s="11">
        <f t="shared" si="4"/>
        <v>26</v>
      </c>
      <c r="B58" s="12">
        <f t="shared" ca="1" si="5"/>
        <v>46840</v>
      </c>
      <c r="C58" s="19">
        <f t="shared" si="1"/>
        <v>15636.345490213713</v>
      </c>
      <c r="D58" s="19">
        <f t="shared" si="2"/>
        <v>3458.8810988410351</v>
      </c>
      <c r="E58" s="19">
        <f t="shared" si="3"/>
        <v>19095.226589054746</v>
      </c>
      <c r="F58" s="7"/>
      <c r="XFB58">
        <v>33</v>
      </c>
    </row>
    <row r="59" spans="1:6 16382:16382" hidden="1" x14ac:dyDescent="0.25">
      <c r="A59" s="11">
        <f t="shared" si="4"/>
        <v>27</v>
      </c>
      <c r="B59" s="12">
        <f t="shared" ca="1" si="5"/>
        <v>46871</v>
      </c>
      <c r="C59" s="19">
        <f t="shared" si="1"/>
        <v>15923.011824200961</v>
      </c>
      <c r="D59" s="19">
        <f t="shared" si="2"/>
        <v>3172.2147648537834</v>
      </c>
      <c r="E59" s="19">
        <f t="shared" si="3"/>
        <v>19095.226589054746</v>
      </c>
      <c r="F59" s="7"/>
      <c r="XFB59">
        <v>34</v>
      </c>
    </row>
    <row r="60" spans="1:6 16382:16382" hidden="1" x14ac:dyDescent="0.25">
      <c r="A60" s="11">
        <f t="shared" si="4"/>
        <v>28</v>
      </c>
      <c r="B60" s="12">
        <f t="shared" ca="1" si="5"/>
        <v>46901</v>
      </c>
      <c r="C60" s="19">
        <f t="shared" si="1"/>
        <v>16214.933707644648</v>
      </c>
      <c r="D60" s="19">
        <f t="shared" si="2"/>
        <v>2880.2928814100997</v>
      </c>
      <c r="E60" s="19">
        <f t="shared" si="3"/>
        <v>19095.226589054746</v>
      </c>
      <c r="F60" s="7"/>
      <c r="XFB60">
        <v>35</v>
      </c>
    </row>
    <row r="61" spans="1:6 16382:16382" hidden="1" x14ac:dyDescent="0.25">
      <c r="A61" s="11">
        <f t="shared" si="4"/>
        <v>29</v>
      </c>
      <c r="B61" s="12">
        <f t="shared" ca="1" si="5"/>
        <v>46932</v>
      </c>
      <c r="C61" s="19">
        <f t="shared" si="1"/>
        <v>16512.207492284801</v>
      </c>
      <c r="D61" s="19">
        <f t="shared" si="2"/>
        <v>2583.0190967699477</v>
      </c>
      <c r="E61" s="19">
        <f t="shared" si="3"/>
        <v>19095.226589054746</v>
      </c>
      <c r="F61" s="7"/>
      <c r="XFB61">
        <v>36</v>
      </c>
    </row>
    <row r="62" spans="1:6 16382:16382" hidden="1" x14ac:dyDescent="0.25">
      <c r="A62" s="11">
        <f t="shared" si="4"/>
        <v>30</v>
      </c>
      <c r="B62" s="12">
        <f t="shared" ca="1" si="5"/>
        <v>46962</v>
      </c>
      <c r="C62" s="19">
        <f t="shared" si="1"/>
        <v>16814.93129631002</v>
      </c>
      <c r="D62" s="19">
        <f t="shared" si="2"/>
        <v>2280.2952927447259</v>
      </c>
      <c r="E62" s="19">
        <f t="shared" si="3"/>
        <v>19095.226589054746</v>
      </c>
      <c r="F62" s="7"/>
    </row>
    <row r="63" spans="1:6 16382:16382" hidden="1" x14ac:dyDescent="0.25">
      <c r="A63" s="11">
        <f t="shared" si="4"/>
        <v>31</v>
      </c>
      <c r="B63" s="12">
        <f t="shared" ca="1" si="5"/>
        <v>46993</v>
      </c>
      <c r="C63" s="19">
        <f t="shared" si="1"/>
        <v>17123.205036742369</v>
      </c>
      <c r="D63" s="19">
        <f t="shared" si="2"/>
        <v>1972.0215523123761</v>
      </c>
      <c r="E63" s="19">
        <f t="shared" si="3"/>
        <v>19095.226589054746</v>
      </c>
      <c r="F63" s="7"/>
    </row>
    <row r="64" spans="1:6 16382:16382" hidden="1" x14ac:dyDescent="0.25">
      <c r="A64" s="11">
        <f t="shared" si="4"/>
        <v>32</v>
      </c>
      <c r="B64" s="12">
        <f t="shared" ca="1" si="5"/>
        <v>47024</v>
      </c>
      <c r="C64" s="19">
        <f t="shared" si="1"/>
        <v>17437.130462415982</v>
      </c>
      <c r="D64" s="19">
        <f t="shared" si="2"/>
        <v>1658.0961266387662</v>
      </c>
      <c r="E64" s="19">
        <f t="shared" si="3"/>
        <v>19095.226589054746</v>
      </c>
      <c r="F64" s="7"/>
    </row>
    <row r="65" spans="1:6" hidden="1" x14ac:dyDescent="0.25">
      <c r="A65" s="11">
        <f t="shared" si="4"/>
        <v>33</v>
      </c>
      <c r="B65" s="12">
        <f t="shared" ca="1" si="5"/>
        <v>47054</v>
      </c>
      <c r="C65" s="19">
        <f t="shared" si="1"/>
        <v>17756.811187560274</v>
      </c>
      <c r="D65" s="19">
        <f t="shared" si="2"/>
        <v>1338.4154014944731</v>
      </c>
      <c r="E65" s="19">
        <f t="shared" si="3"/>
        <v>19095.226589054746</v>
      </c>
      <c r="F65" s="7"/>
    </row>
    <row r="66" spans="1:6" hidden="1" x14ac:dyDescent="0.25">
      <c r="A66" s="11">
        <f t="shared" si="4"/>
        <v>34</v>
      </c>
      <c r="B66" s="12">
        <f t="shared" ca="1" si="5"/>
        <v>47085</v>
      </c>
      <c r="C66" s="19">
        <f t="shared" si="1"/>
        <v>18082.352725998877</v>
      </c>
      <c r="D66" s="19">
        <f t="shared" si="2"/>
        <v>1012.873863055868</v>
      </c>
      <c r="E66" s="19">
        <f t="shared" si="3"/>
        <v>19095.226589054746</v>
      </c>
      <c r="F66" s="7"/>
    </row>
    <row r="67" spans="1:6" hidden="1" x14ac:dyDescent="0.25">
      <c r="A67" s="11">
        <f t="shared" si="4"/>
        <v>35</v>
      </c>
      <c r="B67" s="12">
        <f t="shared" ca="1" si="5"/>
        <v>47115</v>
      </c>
      <c r="C67" s="19">
        <f t="shared" si="1"/>
        <v>18413.862525975524</v>
      </c>
      <c r="D67" s="19">
        <f t="shared" si="2"/>
        <v>681.36406307922209</v>
      </c>
      <c r="E67" s="19">
        <f t="shared" si="3"/>
        <v>19095.226589054746</v>
      </c>
      <c r="F67" s="7"/>
    </row>
    <row r="68" spans="1:6" hidden="1" x14ac:dyDescent="0.25">
      <c r="A68" s="11">
        <f t="shared" si="4"/>
        <v>36</v>
      </c>
      <c r="B68" s="12">
        <f t="shared" ca="1" si="5"/>
        <v>47146</v>
      </c>
      <c r="C68" s="19">
        <f t="shared" si="1"/>
        <v>18751.450005618408</v>
      </c>
      <c r="D68" s="19">
        <f t="shared" si="2"/>
        <v>343.77658343633743</v>
      </c>
      <c r="E68" s="19">
        <f t="shared" si="3"/>
        <v>19095.226589054746</v>
      </c>
      <c r="F68" s="7"/>
    </row>
    <row r="69" spans="1:6" hidden="1" x14ac:dyDescent="0.25">
      <c r="A69" s="11" t="str">
        <f t="shared" si="4"/>
        <v>-</v>
      </c>
      <c r="B69" s="12" t="str">
        <f t="shared" si="5"/>
        <v>-</v>
      </c>
      <c r="C69" s="19" t="str">
        <f t="shared" si="1"/>
        <v>-</v>
      </c>
      <c r="D69" s="19" t="str">
        <f t="shared" si="2"/>
        <v>-</v>
      </c>
      <c r="E69" s="19" t="str">
        <f t="shared" si="3"/>
        <v>-</v>
      </c>
    </row>
    <row r="70" spans="1:6" hidden="1" x14ac:dyDescent="0.25">
      <c r="A70" s="11" t="str">
        <f t="shared" si="4"/>
        <v>-</v>
      </c>
      <c r="B70" s="12" t="str">
        <f t="shared" si="5"/>
        <v>-</v>
      </c>
      <c r="C70" s="19" t="str">
        <f t="shared" si="1"/>
        <v>-</v>
      </c>
      <c r="D70" s="19" t="str">
        <f t="shared" si="2"/>
        <v>-</v>
      </c>
      <c r="E70" s="19" t="str">
        <f t="shared" si="3"/>
        <v>-</v>
      </c>
    </row>
    <row r="71" spans="1:6" hidden="1" x14ac:dyDescent="0.25">
      <c r="A71" s="11" t="str">
        <f t="shared" si="4"/>
        <v>-</v>
      </c>
      <c r="B71" s="12" t="str">
        <f t="shared" si="5"/>
        <v>-</v>
      </c>
      <c r="C71" s="19" t="str">
        <f t="shared" si="1"/>
        <v>-</v>
      </c>
      <c r="D71" s="19" t="str">
        <f t="shared" si="2"/>
        <v>-</v>
      </c>
      <c r="E71" s="19" t="str">
        <f t="shared" si="3"/>
        <v>-</v>
      </c>
    </row>
    <row r="72" spans="1:6" hidden="1" x14ac:dyDescent="0.25">
      <c r="A72" s="11" t="str">
        <f t="shared" si="4"/>
        <v>-</v>
      </c>
      <c r="B72" s="12" t="str">
        <f t="shared" si="5"/>
        <v>-</v>
      </c>
      <c r="C72" s="19" t="str">
        <f t="shared" si="1"/>
        <v>-</v>
      </c>
      <c r="D72" s="19" t="str">
        <f t="shared" si="2"/>
        <v>-</v>
      </c>
      <c r="E72" s="19" t="str">
        <f t="shared" si="3"/>
        <v>-</v>
      </c>
    </row>
    <row r="73" spans="1:6" hidden="1" x14ac:dyDescent="0.25">
      <c r="A73" s="11" t="str">
        <f t="shared" si="4"/>
        <v>-</v>
      </c>
      <c r="B73" s="12" t="str">
        <f t="shared" si="5"/>
        <v>-</v>
      </c>
      <c r="C73" s="19" t="str">
        <f t="shared" si="1"/>
        <v>-</v>
      </c>
      <c r="D73" s="19" t="str">
        <f t="shared" si="2"/>
        <v>-</v>
      </c>
      <c r="E73" s="19" t="str">
        <f t="shared" si="3"/>
        <v>-</v>
      </c>
    </row>
    <row r="74" spans="1:6" hidden="1" x14ac:dyDescent="0.25">
      <c r="A74" s="11" t="str">
        <f t="shared" si="4"/>
        <v>-</v>
      </c>
      <c r="B74" s="12" t="str">
        <f t="shared" si="5"/>
        <v>-</v>
      </c>
      <c r="C74" s="19" t="str">
        <f t="shared" si="1"/>
        <v>-</v>
      </c>
      <c r="D74" s="19" t="str">
        <f t="shared" si="2"/>
        <v>-</v>
      </c>
      <c r="E74" s="19" t="str">
        <f t="shared" si="3"/>
        <v>-</v>
      </c>
    </row>
    <row r="75" spans="1:6" hidden="1" x14ac:dyDescent="0.25">
      <c r="A75" s="11" t="str">
        <f t="shared" si="4"/>
        <v>-</v>
      </c>
      <c r="B75" s="12" t="str">
        <f t="shared" si="5"/>
        <v>-</v>
      </c>
      <c r="C75" s="19" t="str">
        <f t="shared" si="1"/>
        <v>-</v>
      </c>
      <c r="D75" s="19" t="str">
        <f t="shared" si="2"/>
        <v>-</v>
      </c>
      <c r="E75" s="19" t="str">
        <f t="shared" si="3"/>
        <v>-</v>
      </c>
    </row>
    <row r="76" spans="1:6" hidden="1" x14ac:dyDescent="0.25">
      <c r="A76" s="11" t="str">
        <f t="shared" si="4"/>
        <v>-</v>
      </c>
      <c r="B76" s="12" t="str">
        <f t="shared" si="5"/>
        <v>-</v>
      </c>
      <c r="C76" s="19" t="str">
        <f t="shared" si="1"/>
        <v>-</v>
      </c>
      <c r="D76" s="19" t="str">
        <f t="shared" si="2"/>
        <v>-</v>
      </c>
      <c r="E76" s="19" t="str">
        <f t="shared" si="3"/>
        <v>-</v>
      </c>
    </row>
    <row r="77" spans="1:6" hidden="1" x14ac:dyDescent="0.25">
      <c r="A77" s="11" t="str">
        <f t="shared" si="4"/>
        <v>-</v>
      </c>
      <c r="B77" s="12" t="str">
        <f t="shared" si="5"/>
        <v>-</v>
      </c>
      <c r="C77" s="19" t="str">
        <f t="shared" si="1"/>
        <v>-</v>
      </c>
      <c r="D77" s="19" t="str">
        <f t="shared" si="2"/>
        <v>-</v>
      </c>
      <c r="E77" s="19" t="str">
        <f t="shared" si="3"/>
        <v>-</v>
      </c>
    </row>
    <row r="78" spans="1:6" hidden="1" x14ac:dyDescent="0.25">
      <c r="A78" s="11" t="str">
        <f t="shared" si="4"/>
        <v>-</v>
      </c>
      <c r="B78" s="12" t="str">
        <f t="shared" si="5"/>
        <v>-</v>
      </c>
      <c r="C78" s="19" t="str">
        <f t="shared" si="1"/>
        <v>-</v>
      </c>
      <c r="D78" s="19" t="str">
        <f t="shared" si="2"/>
        <v>-</v>
      </c>
      <c r="E78" s="19" t="str">
        <f t="shared" si="3"/>
        <v>-</v>
      </c>
    </row>
    <row r="79" spans="1:6" hidden="1" x14ac:dyDescent="0.25">
      <c r="A79" s="11" t="str">
        <f t="shared" si="4"/>
        <v>-</v>
      </c>
      <c r="B79" s="12" t="str">
        <f t="shared" si="5"/>
        <v>-</v>
      </c>
      <c r="C79" s="19" t="str">
        <f t="shared" si="1"/>
        <v>-</v>
      </c>
      <c r="D79" s="19" t="str">
        <f t="shared" si="2"/>
        <v>-</v>
      </c>
      <c r="E79" s="19" t="str">
        <f t="shared" si="3"/>
        <v>-</v>
      </c>
    </row>
    <row r="80" spans="1:6" hidden="1" x14ac:dyDescent="0.25">
      <c r="A80" s="11" t="str">
        <f t="shared" si="4"/>
        <v>-</v>
      </c>
      <c r="B80" s="12" t="str">
        <f t="shared" si="5"/>
        <v>-</v>
      </c>
      <c r="C80" s="19" t="str">
        <f t="shared" si="1"/>
        <v>-</v>
      </c>
      <c r="D80" s="19" t="str">
        <f t="shared" si="2"/>
        <v>-</v>
      </c>
      <c r="E80" s="19" t="str">
        <f t="shared" si="3"/>
        <v>-</v>
      </c>
    </row>
    <row r="81" spans="1:5" hidden="1" x14ac:dyDescent="0.25">
      <c r="A81" s="11" t="str">
        <f t="shared" si="4"/>
        <v>-</v>
      </c>
      <c r="B81" s="12" t="str">
        <f t="shared" si="5"/>
        <v>-</v>
      </c>
      <c r="C81" s="19" t="str">
        <f t="shared" si="1"/>
        <v>-</v>
      </c>
      <c r="D81" s="19" t="str">
        <f t="shared" si="2"/>
        <v>-</v>
      </c>
      <c r="E81" s="19" t="str">
        <f t="shared" si="3"/>
        <v>-</v>
      </c>
    </row>
    <row r="82" spans="1:5" hidden="1" x14ac:dyDescent="0.25">
      <c r="A82" s="11" t="str">
        <f t="shared" si="4"/>
        <v>-</v>
      </c>
      <c r="B82" s="12" t="str">
        <f t="shared" si="5"/>
        <v>-</v>
      </c>
      <c r="C82" s="19" t="str">
        <f t="shared" si="1"/>
        <v>-</v>
      </c>
      <c r="D82" s="19" t="str">
        <f t="shared" si="2"/>
        <v>-</v>
      </c>
      <c r="E82" s="19" t="str">
        <f t="shared" si="3"/>
        <v>-</v>
      </c>
    </row>
    <row r="83" spans="1:5" hidden="1" x14ac:dyDescent="0.25">
      <c r="A83" s="11" t="str">
        <f t="shared" si="4"/>
        <v>-</v>
      </c>
      <c r="B83" s="12" t="str">
        <f t="shared" si="5"/>
        <v>-</v>
      </c>
      <c r="C83" s="19" t="str">
        <f t="shared" si="1"/>
        <v>-</v>
      </c>
      <c r="D83" s="19" t="str">
        <f t="shared" si="2"/>
        <v>-</v>
      </c>
      <c r="E83" s="19" t="str">
        <f t="shared" si="3"/>
        <v>-</v>
      </c>
    </row>
    <row r="84" spans="1:5" hidden="1" x14ac:dyDescent="0.25">
      <c r="A84" s="11" t="str">
        <f t="shared" si="4"/>
        <v>-</v>
      </c>
      <c r="B84" s="12" t="str">
        <f t="shared" si="5"/>
        <v>-</v>
      </c>
      <c r="C84" s="19" t="str">
        <f t="shared" si="1"/>
        <v>-</v>
      </c>
      <c r="D84" s="19" t="str">
        <f t="shared" si="2"/>
        <v>-</v>
      </c>
      <c r="E84" s="19" t="str">
        <f t="shared" si="3"/>
        <v>-</v>
      </c>
    </row>
    <row r="85" spans="1:5" hidden="1" x14ac:dyDescent="0.25">
      <c r="A85" s="11" t="str">
        <f t="shared" si="4"/>
        <v>-</v>
      </c>
      <c r="B85" s="12" t="str">
        <f t="shared" si="5"/>
        <v>-</v>
      </c>
      <c r="C85" s="19" t="str">
        <f t="shared" si="1"/>
        <v>-</v>
      </c>
      <c r="D85" s="19" t="str">
        <f t="shared" si="2"/>
        <v>-</v>
      </c>
      <c r="E85" s="19" t="str">
        <f t="shared" si="3"/>
        <v>-</v>
      </c>
    </row>
    <row r="86" spans="1:5" hidden="1" x14ac:dyDescent="0.25">
      <c r="A86" s="11" t="str">
        <f t="shared" si="4"/>
        <v>-</v>
      </c>
      <c r="B86" s="12" t="str">
        <f t="shared" si="5"/>
        <v>-</v>
      </c>
      <c r="C86" s="19" t="str">
        <f t="shared" si="1"/>
        <v>-</v>
      </c>
      <c r="D86" s="19" t="str">
        <f t="shared" si="2"/>
        <v>-</v>
      </c>
      <c r="E86" s="19" t="str">
        <f t="shared" si="3"/>
        <v>-</v>
      </c>
    </row>
    <row r="87" spans="1:5" hidden="1" x14ac:dyDescent="0.25">
      <c r="A87" s="11" t="str">
        <f t="shared" si="4"/>
        <v>-</v>
      </c>
      <c r="B87" s="12" t="str">
        <f t="shared" si="5"/>
        <v>-</v>
      </c>
      <c r="C87" s="19" t="str">
        <f t="shared" si="1"/>
        <v>-</v>
      </c>
      <c r="D87" s="19" t="str">
        <f t="shared" si="2"/>
        <v>-</v>
      </c>
      <c r="E87" s="19" t="str">
        <f t="shared" si="3"/>
        <v>-</v>
      </c>
    </row>
    <row r="88" spans="1:5" hidden="1" x14ac:dyDescent="0.25">
      <c r="A88" s="11" t="str">
        <f t="shared" si="4"/>
        <v>-</v>
      </c>
      <c r="B88" s="12" t="str">
        <f t="shared" si="5"/>
        <v>-</v>
      </c>
      <c r="C88" s="19" t="str">
        <f t="shared" si="1"/>
        <v>-</v>
      </c>
      <c r="D88" s="19" t="str">
        <f t="shared" si="2"/>
        <v>-</v>
      </c>
      <c r="E88" s="19" t="str">
        <f t="shared" si="3"/>
        <v>-</v>
      </c>
    </row>
    <row r="89" spans="1:5" hidden="1" x14ac:dyDescent="0.25">
      <c r="A89" s="11" t="str">
        <f t="shared" si="4"/>
        <v>-</v>
      </c>
      <c r="B89" s="12" t="str">
        <f t="shared" si="5"/>
        <v>-</v>
      </c>
      <c r="C89" s="19" t="str">
        <f t="shared" si="1"/>
        <v>-</v>
      </c>
      <c r="D89" s="19" t="str">
        <f t="shared" si="2"/>
        <v>-</v>
      </c>
      <c r="E89" s="19" t="str">
        <f t="shared" si="3"/>
        <v>-</v>
      </c>
    </row>
    <row r="90" spans="1:5" hidden="1" x14ac:dyDescent="0.25">
      <c r="A90" s="11" t="str">
        <f t="shared" si="4"/>
        <v>-</v>
      </c>
      <c r="B90" s="12" t="str">
        <f t="shared" si="5"/>
        <v>-</v>
      </c>
      <c r="C90" s="19" t="str">
        <f t="shared" si="1"/>
        <v>-</v>
      </c>
      <c r="D90" s="19" t="str">
        <f t="shared" si="2"/>
        <v>-</v>
      </c>
      <c r="E90" s="19" t="str">
        <f t="shared" si="3"/>
        <v>-</v>
      </c>
    </row>
    <row r="91" spans="1:5" hidden="1" x14ac:dyDescent="0.25">
      <c r="A91" s="11" t="str">
        <f t="shared" si="4"/>
        <v>-</v>
      </c>
      <c r="B91" s="12" t="str">
        <f t="shared" si="5"/>
        <v>-</v>
      </c>
      <c r="C91" s="19" t="str">
        <f t="shared" si="1"/>
        <v>-</v>
      </c>
      <c r="D91" s="19" t="str">
        <f t="shared" si="2"/>
        <v>-</v>
      </c>
      <c r="E91" s="19" t="str">
        <f t="shared" si="3"/>
        <v>-</v>
      </c>
    </row>
    <row r="92" spans="1:5" hidden="1" x14ac:dyDescent="0.25">
      <c r="A92" s="11" t="str">
        <f t="shared" si="4"/>
        <v>-</v>
      </c>
      <c r="B92" s="12" t="str">
        <f t="shared" si="5"/>
        <v>-</v>
      </c>
      <c r="C92" s="19" t="str">
        <f t="shared" si="1"/>
        <v>-</v>
      </c>
      <c r="D92" s="19" t="str">
        <f t="shared" si="2"/>
        <v>-</v>
      </c>
      <c r="E92" s="19" t="str">
        <f t="shared" si="3"/>
        <v>-</v>
      </c>
    </row>
    <row r="93" spans="1:5" hidden="1" x14ac:dyDescent="0.25">
      <c r="A93" s="8" t="s">
        <v>11</v>
      </c>
      <c r="B93" s="16"/>
      <c r="C93" s="20">
        <f>SUM(C33:C92)</f>
        <v>499999.99999999994</v>
      </c>
      <c r="D93" s="20">
        <f>SUM(D33:D92)</f>
        <v>187428.15720597081</v>
      </c>
      <c r="E93" s="20">
        <f>SUM(E33:E92)</f>
        <v>687428.15720597131</v>
      </c>
    </row>
    <row r="100" spans="1:1" x14ac:dyDescent="0.25">
      <c r="A100" s="17"/>
    </row>
  </sheetData>
  <sheetProtection sheet="1" objects="1" scenarios="1"/>
  <protectedRanges>
    <protectedRange algorithmName="SHA-512" hashValue="8USyIZJBAuXkfgUK3iBuxps6lykipoK96geszi2w62Fq37RZbxE3/oK+lDN7T6yYJ4klV5PvDmb7++kE4lLCIg==" saltValue="/3NpewIdojRpyKAq90pSWg==" spinCount="100000" sqref="B8:B10" name="APR calculation"/>
  </protectedRanges>
  <mergeCells count="5">
    <mergeCell ref="A5:F5"/>
    <mergeCell ref="A7:B7"/>
    <mergeCell ref="E7:F7"/>
    <mergeCell ref="A13:F13"/>
    <mergeCell ref="A14:F23"/>
  </mergeCells>
  <printOptions horizontalCentered="1"/>
  <pageMargins left="0.7" right="0.7" top="0.75" bottom="0.75" header="0.3" footer="0.3"/>
  <pageSetup paperSize="9" orientation="portrait" verticalDpi="0" r:id="rId1"/>
  <headerFooter>
    <oddHeader>&amp;L&amp;"Cambria"&amp;11&amp;K32CD32 INTERNAL</oddHeader>
    <oddFooter>&amp;C&amp;"Cambria"&amp;11&amp;K32CD32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2025-10-28 11:56:26</KDate>
  <Classification>INTERNAL</Classification>
  <Subclassification/>
  <HostName>USFBLT0004416</HostName>
  <Domain_User>USFBL/1007662</Domain_User>
  <IPAdd>192.168.250.171</IPAdd>
  <FilePath>C:\Users\1007662\AppData\Local\Microsoft\Windows\INetCache\Content.Outlook\734WQZIM\IRR.xlsx</FilePath>
  <KID>5CB26DCEFF4F638972493868240071</KID>
  <UniqueName/>
  <Suggested/>
  <Justification/>
</Klassify>
</file>

<file path=customXml/itemProps1.xml><?xml version="1.0" encoding="utf-8"?>
<ds:datastoreItem xmlns:ds="http://schemas.openxmlformats.org/officeDocument/2006/customXml" ds:itemID="{AB771E32-42D8-4C9C-AA2D-64721AE4C2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Paymeindia-P217</dc:creator>
  <cp:lastModifiedBy>Aakash Shinde</cp:lastModifiedBy>
  <dcterms:created xsi:type="dcterms:W3CDTF">2023-08-11T10:56:58Z</dcterms:created>
  <dcterms:modified xsi:type="dcterms:W3CDTF">2026-01-30T08:19:02Z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INTERNAL</vt:lpwstr>
  </property>
  <property fmtid="{D5CDD505-2E9C-101B-9397-08002B2CF9AE}" pid="3" name="Rules">
    <vt:lpwstr/>
  </property>
  <property fmtid="{D5CDD505-2E9C-101B-9397-08002B2CF9AE}" pid="4" name="KID">
    <vt:lpwstr>5CB26DCEFF4F638972493868240071</vt:lpwstr>
  </property>
</Properties>
</file>